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Compton Abbas PC\Audit 2023-2024\"/>
    </mc:Choice>
  </mc:AlternateContent>
  <xr:revisionPtr revIDLastSave="0" documentId="8_{CA45F1BE-6A8B-47A9-9229-92E21B85F06D}" xr6:coauthVersionLast="47" xr6:coauthVersionMax="47" xr10:uidLastSave="{00000000-0000-0000-0000-000000000000}"/>
  <bookViews>
    <workbookView xWindow="-108" yWindow="-108" windowWidth="23256" windowHeight="12456" tabRatio="874" activeTab="3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<sst xmlns="http://schemas.openxmlformats.org/spreadsheetml/2006/main" count="154" uniqueCount="75">
  <si>
    <t>Total</t>
  </si>
  <si>
    <t>Explanation (Ensure each explanation is quantified)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</si>
  <si>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</si>
  <si>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</si>
  <si>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</si>
  <si>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</si>
  <si>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</si>
  <si>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</si>
  <si>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</si>
  <si>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</si>
  <si>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</si>
  <si>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</si>
  <si>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</si>
  <si>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</si>
  <si>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</si>
  <si>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</si>
  <si>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</si>
  <si>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</si>
  <si>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</si>
  <si>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</si>
  <si>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</si>
  <si>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</si>
  <si>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</si>
  <si>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</si>
  <si>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</si>
  <si>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</si>
  <si>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</si>
  <si>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</si>
  <si>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</si>
  <si>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</si>
  <si>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</si>
  <si>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</si>
  <si>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</si>
  <si>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</si>
  <si>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</si>
  <si>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</si>
  <si>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</si>
  <si>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</si>
  <si>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</si>
  <si>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</si>
  <si>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</si>
  <si>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</si>
  <si>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</si>
  <si>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</si>
  <si>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</si>
  <si>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</si>
  <si>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</si>
  <si>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</si>
  <si>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</si>
  <si>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</si>
  <si>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</si>
  <si>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</si>
  <si>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</si>
  <si>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</si>
  <si>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</si>
  <si>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</si>
  <si>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</si>
  <si>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</si>
  <si>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</si>
  <si>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</si>
  <si>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Accounting statements 2023-24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</si>
  <si>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</si>
  <si>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</si>
  <si>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</si>
  <si>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</si>
  <si>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</si>
  <si>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</si>
  <si>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</si>
  <si>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</si>
  <si>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</si>
  <si>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</si>
  <si>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</si>
  <si>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</si>
  <si>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2023 they had a refund for grass cutting £954 and a vat return £601.  The Vat return has not been done for 2023-2024</t>
  </si>
  <si>
    <t>The Clerk was awarded a wage increase in guidance with NALC wage scale and back pay for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</si>
</sst>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4" workbookViewId="0">
      <selection activeCell="E17" sqref="E17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60</v>
      </c>
    </row>
    <row r="3" spans="2:10" ht="15" customHeight="1" x14ac:dyDescent="0.3">
      <c r="B3" s="78" t="s">
        <v>38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5"/>
    <row r="5" spans="2:10" ht="15" customHeight="1" x14ac:dyDescent="0.3">
      <c r="B5" s="27"/>
      <c r="C5" s="77" t="s">
        <v>15</v>
      </c>
      <c r="D5" s="77"/>
      <c r="E5" s="47"/>
      <c r="F5" s="47"/>
      <c r="G5" s="47"/>
      <c r="H5" s="47"/>
      <c r="I5" s="37" t="s">
        <v>16</v>
      </c>
      <c r="J5" s="42" t="s">
        <v>42</v>
      </c>
    </row>
    <row r="6" spans="2:10" ht="28.8" x14ac:dyDescent="0.3">
      <c r="B6" s="28"/>
      <c r="C6" s="29">
        <v>45016</v>
      </c>
      <c r="D6" s="29">
        <v>45382</v>
      </c>
      <c r="E6" s="48" t="s">
        <v>43</v>
      </c>
      <c r="F6" s="48" t="s">
        <v>44</v>
      </c>
      <c r="G6" s="48"/>
      <c r="H6" s="48"/>
      <c r="I6" s="38" t="s">
        <v>37</v>
      </c>
      <c r="J6" s="43"/>
    </row>
    <row r="7" spans="2:10" s="21" customFormat="1" ht="28.8" x14ac:dyDescent="0.3">
      <c r="B7" s="30" t="s">
        <v>17</v>
      </c>
      <c r="C7" s="68">
        <v>14547</v>
      </c>
      <c r="D7" s="68">
        <v>19628</v>
      </c>
      <c r="E7" s="55"/>
      <c r="F7" s="55"/>
      <c r="G7" s="50"/>
      <c r="H7" s="50"/>
      <c r="I7" s="39" t="s">
        <v>36</v>
      </c>
      <c r="J7" s="44"/>
    </row>
    <row r="8" spans="2:10" s="21" customFormat="1" ht="28.8" x14ac:dyDescent="0.3">
      <c r="B8" s="30" t="s">
        <v>18</v>
      </c>
      <c r="C8" s="68">
        <v>15000</v>
      </c>
      <c r="D8" s="68">
        <v>15000</v>
      </c>
      <c r="E8" s="50">
        <f>D8-C8</f>
        <v>0</v>
      </c>
      <c r="F8" s="49">
        <f>IF(AND(C8=0,D8=0),0,IF(C8=0,1,IF(D8=0,-1,(D8-C8)/C8)))</f>
        <v>0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19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20</v>
      </c>
      <c r="C9" s="68">
        <v>1646</v>
      </c>
      <c r="D9" s="68">
        <v>0</v>
      </c>
      <c r="E9" s="50">
        <f t="shared" ref="E9:E12" si="0">D9-C9</f>
        <v>-1646</v>
      </c>
      <c r="F9" s="49">
        <f t="shared" ref="F9:F12" si="1">IF(AND(C9=0,D9=0),0,IF(C9=0,1,IF(D9=0,-1,(D9-C9)/C9)))</f>
        <v>-1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21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22</v>
      </c>
      <c r="C10" s="68">
        <v>2545</v>
      </c>
      <c r="D10" s="68">
        <v>2984</v>
      </c>
      <c r="E10" s="50">
        <f t="shared" si="0"/>
        <v>439</v>
      </c>
      <c r="F10" s="49">
        <f t="shared" si="1"/>
        <v>0.17249508840864439</v>
      </c>
      <c r="G10" s="34" t="str">
        <f t="shared" si="2"/>
        <v>No</v>
      </c>
      <c r="H10" s="34" t="str">
        <f t="shared" si="3"/>
        <v>Yes</v>
      </c>
      <c r="I10" s="39" t="s">
        <v>23</v>
      </c>
      <c r="J10" s="46" t="str">
        <f t="shared" ref="J10:J12" si="4">IF(ISBLANK(C10),"Enter figures",IF(G10="Yes","Please explain within the relevant tab",IF(H10="Yes","Please explain within the relevant tab","No explanation required")))</f>
        <v>Please explain within the relevant tab</v>
      </c>
    </row>
    <row r="11" spans="2:10" ht="28.8" x14ac:dyDescent="0.3">
      <c r="B11" s="31" t="s">
        <v>24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25</v>
      </c>
      <c r="J11" s="46" t="str">
        <f t="shared" si="4"/>
        <v>No explanation required</v>
      </c>
    </row>
    <row r="12" spans="2:10" ht="28.8" x14ac:dyDescent="0.3">
      <c r="B12" s="31" t="s">
        <v>26</v>
      </c>
      <c r="C12" s="68">
        <v>9020</v>
      </c>
      <c r="D12" s="68">
        <v>7825</v>
      </c>
      <c r="E12" s="50">
        <f t="shared" si="0"/>
        <v>-1195</v>
      </c>
      <c r="F12" s="49">
        <f t="shared" si="1"/>
        <v>-0.13248337028824833</v>
      </c>
      <c r="G12" s="34" t="str">
        <f t="shared" si="2"/>
        <v>No</v>
      </c>
      <c r="H12" s="34" t="str">
        <f t="shared" si="3"/>
        <v>No</v>
      </c>
      <c r="I12" s="39" t="s">
        <v>27</v>
      </c>
      <c r="J12" s="46" t="str">
        <f t="shared" si="4"/>
        <v>No explanation required</v>
      </c>
    </row>
    <row r="13" spans="2:10" ht="38.25" customHeight="1" thickBot="1" x14ac:dyDescent="0.35">
      <c r="B13" s="32" t="s">
        <v>28</v>
      </c>
      <c r="C13" s="69">
        <f>C7+C8+C9-C10-C11-C12</f>
        <v>19628</v>
      </c>
      <c r="D13" s="69">
        <f>D7+D8+D9-D10-D11-D12</f>
        <v>23819</v>
      </c>
      <c r="E13" s="56"/>
      <c r="F13" s="56"/>
      <c r="G13" s="51"/>
      <c r="H13" s="51"/>
      <c r="I13" s="40" t="s">
        <v>29</v>
      </c>
      <c r="J13" s="46" t="s">
        <v>68</v>
      </c>
    </row>
    <row r="14" spans="2:10" ht="15" thickBot="1" x14ac:dyDescent="0.35">
      <c r="B14" s="23"/>
      <c r="C14" s="52" t="s">
        <v>59</v>
      </c>
      <c r="D14" s="52" t="s">
        <v>59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30</v>
      </c>
      <c r="C15" s="70">
        <v>19628</v>
      </c>
      <c r="D15" s="70">
        <v>22819</v>
      </c>
      <c r="E15" s="54"/>
      <c r="F15" s="57"/>
      <c r="G15" s="53"/>
      <c r="H15" s="53"/>
      <c r="I15" s="41" t="s">
        <v>31</v>
      </c>
      <c r="J15" s="45"/>
    </row>
    <row r="16" spans="2:10" ht="28.8" x14ac:dyDescent="0.3">
      <c r="B16" s="31" t="s">
        <v>32</v>
      </c>
      <c r="C16" s="68">
        <v>17649</v>
      </c>
      <c r="D16" s="68">
        <v>17649</v>
      </c>
      <c r="E16" s="50">
        <f>D16-C16</f>
        <v>0</v>
      </c>
      <c r="F16" s="49">
        <f t="shared" ref="F16:F17" si="5">IF(AND(C16=0,D16=0),0,IF(C16=0,1,IF(D16=0,-1,(D16-C16)/C16)))</f>
        <v>0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33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34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35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5" orientation="landscape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1" sqref="B11:C1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3</v>
      </c>
    </row>
    <row r="3" spans="2:6" x14ac:dyDescent="0.3">
      <c r="B3" s="8"/>
    </row>
    <row r="4" spans="2:6" x14ac:dyDescent="0.3">
      <c r="B4" t="s">
        <v>2</v>
      </c>
      <c r="C4" s="36">
        <f>'Accounting Statement'!C8</f>
        <v>15000</v>
      </c>
      <c r="D4" t="s">
        <v>61</v>
      </c>
      <c r="E4" s="36">
        <f>'Accounting Statement'!D8</f>
        <v>15000</v>
      </c>
    </row>
    <row r="6" spans="2:6" x14ac:dyDescent="0.3">
      <c r="D6" t="s">
        <v>5</v>
      </c>
      <c r="E6" s="1">
        <f>E4-C4</f>
        <v>0</v>
      </c>
    </row>
    <row r="7" spans="2:6" x14ac:dyDescent="0.3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7</v>
      </c>
    </row>
    <row r="10" spans="2:6" x14ac:dyDescent="0.3">
      <c r="B10" s="8"/>
    </row>
    <row r="11" spans="2:6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2:6" s="11" customFormat="1" x14ac:dyDescent="0.3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3">
      <c r="B13" s="12"/>
      <c r="C13" s="12"/>
      <c r="D13" s="13">
        <f t="shared" si="0"/>
        <v>0</v>
      </c>
      <c r="E13" s="80"/>
      <c r="F13" s="81"/>
    </row>
    <row r="14" spans="2:6" s="11" customFormat="1" x14ac:dyDescent="0.3">
      <c r="B14" s="12"/>
      <c r="C14" s="12"/>
      <c r="D14" s="13">
        <f t="shared" si="0"/>
        <v>0</v>
      </c>
      <c r="E14" s="80"/>
      <c r="F14" s="81"/>
    </row>
    <row r="15" spans="2:6" s="11" customFormat="1" x14ac:dyDescent="0.3">
      <c r="B15" s="12"/>
      <c r="C15" s="12"/>
      <c r="D15" s="13">
        <f t="shared" si="0"/>
        <v>0</v>
      </c>
      <c r="E15" s="80"/>
      <c r="F15" s="81"/>
    </row>
    <row r="16" spans="2:6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2"/>
      <c r="F26" s="81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6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F1" sqref="F1:G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89.88671875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2</v>
      </c>
      <c r="C4" s="36">
        <f>'Accounting Statement'!C9</f>
        <v>1646</v>
      </c>
      <c r="D4" t="s">
        <v>61</v>
      </c>
      <c r="E4" s="36">
        <f>'Accounting Statement'!D9</f>
        <v>0</v>
      </c>
    </row>
    <row r="6" spans="1:7" x14ac:dyDescent="0.3">
      <c r="D6" t="s">
        <v>5</v>
      </c>
      <c r="E6" s="1">
        <f>E4-C4</f>
        <v>-1646</v>
      </c>
    </row>
    <row r="7" spans="1:7" x14ac:dyDescent="0.3">
      <c r="D7" t="s">
        <v>39</v>
      </c>
      <c r="E7" s="6">
        <f>IF(AND(C4=0,E4=0),0,IF(C4=0,1,IF(E4=0,-1,(E4-C4)/C4)))</f>
        <v>-1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7</v>
      </c>
    </row>
    <row r="10" spans="1:7" x14ac:dyDescent="0.3">
      <c r="B10" s="76" t="s">
        <v>40</v>
      </c>
    </row>
    <row r="11" spans="1:7" x14ac:dyDescent="0.3">
      <c r="B11" s="76" t="s">
        <v>63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4</v>
      </c>
      <c r="C14" s="4" t="s">
        <v>62</v>
      </c>
      <c r="D14" s="5" t="s">
        <v>5</v>
      </c>
      <c r="E14" s="83" t="s">
        <v>1</v>
      </c>
      <c r="F14" s="84"/>
    </row>
    <row r="15" spans="1:7" s="17" customFormat="1" x14ac:dyDescent="0.3">
      <c r="A15" s="16"/>
      <c r="B15" s="13">
        <v>1646</v>
      </c>
      <c r="C15" s="13">
        <v>0</v>
      </c>
      <c r="D15" s="74">
        <f>C15-B15</f>
        <v>-1646</v>
      </c>
      <c r="E15" s="85" t="s">
        <v>73</v>
      </c>
      <c r="F15" s="86"/>
      <c r="G15" s="16"/>
    </row>
    <row r="16" spans="1:7" s="11" customFormat="1" x14ac:dyDescent="0.3">
      <c r="B16" s="12"/>
      <c r="C16" s="12"/>
      <c r="D16" s="74">
        <f t="shared" ref="D16:D29" si="0">C16-B16</f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s="11" customFormat="1" x14ac:dyDescent="0.3">
      <c r="B29" s="12"/>
      <c r="C29" s="12"/>
      <c r="D29" s="74">
        <f t="shared" si="0"/>
        <v>0</v>
      </c>
      <c r="E29" s="80"/>
      <c r="F29" s="81"/>
    </row>
    <row r="30" spans="1:8" x14ac:dyDescent="0.3">
      <c r="A30" s="9" t="s">
        <v>0</v>
      </c>
      <c r="B30" s="10">
        <f>SUM(B15:B29)</f>
        <v>1646</v>
      </c>
      <c r="C30" s="10">
        <f>SUM(C15:C29)</f>
        <v>0</v>
      </c>
      <c r="D30" s="75">
        <f>SUM(D15:D29)</f>
        <v>-1646</v>
      </c>
      <c r="E30" s="82"/>
      <c r="F30" s="81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6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94" orientation="landscape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tabSelected="1" workbookViewId="0">
      <selection activeCell="E13" sqref="E13:F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9</v>
      </c>
    </row>
    <row r="3" spans="1:7" x14ac:dyDescent="0.3">
      <c r="B3" s="8"/>
    </row>
    <row r="4" spans="1:7" x14ac:dyDescent="0.3">
      <c r="B4" t="s">
        <v>2</v>
      </c>
      <c r="C4" s="36">
        <f>'Accounting Statement'!C10</f>
        <v>2545</v>
      </c>
      <c r="D4" t="s">
        <v>61</v>
      </c>
      <c r="E4" s="36">
        <f>'Accounting Statement'!D10</f>
        <v>2984</v>
      </c>
    </row>
    <row r="6" spans="1:7" x14ac:dyDescent="0.3">
      <c r="D6" t="s">
        <v>5</v>
      </c>
      <c r="E6" s="1">
        <f>E4-C4</f>
        <v>439</v>
      </c>
    </row>
    <row r="7" spans="1:7" x14ac:dyDescent="0.3">
      <c r="D7" t="s">
        <v>39</v>
      </c>
      <c r="E7" s="6">
        <f>IF(AND(C4=0,E4=0),0,IF(C4=0,1,IF(E4=0,-1,(E4-C4)/C4)))</f>
        <v>0.17249508840864439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7</v>
      </c>
    </row>
    <row r="10" spans="1:7" x14ac:dyDescent="0.3">
      <c r="B10" s="76" t="s">
        <v>72</v>
      </c>
    </row>
    <row r="11" spans="1:7" x14ac:dyDescent="0.3">
      <c r="B11" s="8"/>
    </row>
    <row r="12" spans="1:7" s="3" customFormat="1" ht="27.6" x14ac:dyDescent="0.3">
      <c r="B12" s="4" t="s">
        <v>4</v>
      </c>
      <c r="C12" s="4" t="s">
        <v>62</v>
      </c>
      <c r="D12" s="5" t="s">
        <v>5</v>
      </c>
      <c r="E12" s="83" t="s">
        <v>1</v>
      </c>
      <c r="F12" s="84"/>
    </row>
    <row r="13" spans="1:7" s="17" customFormat="1" x14ac:dyDescent="0.3">
      <c r="A13" s="16"/>
      <c r="B13" s="13">
        <v>2545</v>
      </c>
      <c r="C13" s="13">
        <v>2984</v>
      </c>
      <c r="D13" s="13">
        <f>C13-B13</f>
        <v>439</v>
      </c>
      <c r="E13" s="85" t="s">
        <v>74</v>
      </c>
      <c r="F13" s="86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s="11" customFormat="1" x14ac:dyDescent="0.3">
      <c r="B27" s="12"/>
      <c r="C27" s="12"/>
      <c r="D27" s="13">
        <f t="shared" si="0"/>
        <v>0</v>
      </c>
      <c r="E27" s="80"/>
      <c r="F27" s="81"/>
    </row>
    <row r="28" spans="1:8" x14ac:dyDescent="0.3">
      <c r="A28" s="9" t="s">
        <v>0</v>
      </c>
      <c r="B28" s="10">
        <f>SUM(B13:B27)</f>
        <v>2545</v>
      </c>
      <c r="C28" s="10">
        <f>SUM(C13:C27)</f>
        <v>2984</v>
      </c>
      <c r="D28" s="10">
        <f>SUM(D13:D27)</f>
        <v>439</v>
      </c>
      <c r="E28" s="82"/>
      <c r="F28" s="81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6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orientation="landscape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D4" sqref="D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2</v>
      </c>
      <c r="C4" s="36">
        <f>'Accounting Statement'!C11</f>
        <v>0</v>
      </c>
      <c r="D4" t="s">
        <v>61</v>
      </c>
      <c r="E4" s="36">
        <f>'Accounting Statement'!D11</f>
        <v>0</v>
      </c>
    </row>
    <row r="6" spans="1:7" x14ac:dyDescent="0.3">
      <c r="D6" t="s">
        <v>5</v>
      </c>
      <c r="E6" s="1">
        <f>E4-C4</f>
        <v>0</v>
      </c>
    </row>
    <row r="7" spans="1:7" x14ac:dyDescent="0.3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8"/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2"/>
      <c r="F27" s="81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6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workbookViewId="0">
      <selection activeCell="G13" sqref="G13:H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0.33203125" customWidth="1"/>
  </cols>
  <sheetData>
    <row r="1" spans="1:8" x14ac:dyDescent="0.3">
      <c r="B1" s="15" t="s">
        <v>11</v>
      </c>
    </row>
    <row r="3" spans="1:8" x14ac:dyDescent="0.3">
      <c r="B3" s="8"/>
    </row>
    <row r="4" spans="1:8" x14ac:dyDescent="0.3">
      <c r="B4" t="s">
        <v>2</v>
      </c>
      <c r="C4" s="36">
        <f>'Accounting Statement'!C12</f>
        <v>9020</v>
      </c>
      <c r="D4" t="s">
        <v>61</v>
      </c>
      <c r="E4" s="36">
        <f>'Accounting Statement'!D12</f>
        <v>7825</v>
      </c>
    </row>
    <row r="6" spans="1:8" x14ac:dyDescent="0.3">
      <c r="D6" t="s">
        <v>5</v>
      </c>
      <c r="E6" s="1">
        <f>E4-C4</f>
        <v>-1195</v>
      </c>
    </row>
    <row r="7" spans="1:8" x14ac:dyDescent="0.3">
      <c r="D7" t="s">
        <v>39</v>
      </c>
      <c r="E7" s="6">
        <f>IF(AND(C4=0,E4=0),0,IF(C4=0,1,IF(E4=0,-1,(E4-C4)/C4)))</f>
        <v>-0.13248337028824833</v>
      </c>
      <c r="F7" t="str">
        <f>IF(E7&lt;-0.15,"yes explain",IF(E7&gt;0.15,"Yes explain","No explanation required"))</f>
        <v>No explanation required</v>
      </c>
    </row>
    <row r="9" spans="1:8" x14ac:dyDescent="0.3">
      <c r="B9" s="8" t="s">
        <v>7</v>
      </c>
    </row>
    <row r="10" spans="1:8" ht="15" x14ac:dyDescent="0.35">
      <c r="B10" s="18" t="s">
        <v>41</v>
      </c>
    </row>
    <row r="11" spans="1:8" x14ac:dyDescent="0.3">
      <c r="B11" s="76" t="s">
        <v>63</v>
      </c>
    </row>
    <row r="12" spans="1:8" x14ac:dyDescent="0.3">
      <c r="B12" s="8"/>
    </row>
    <row r="13" spans="1:8" s="3" customFormat="1" ht="27.6" x14ac:dyDescent="0.3">
      <c r="B13" s="4" t="s">
        <v>4</v>
      </c>
      <c r="C13" s="4" t="s">
        <v>62</v>
      </c>
      <c r="D13" s="5" t="s">
        <v>5</v>
      </c>
      <c r="E13" s="83" t="s">
        <v>1</v>
      </c>
      <c r="F13" s="84"/>
      <c r="G13" s="83" t="s">
        <v>64</v>
      </c>
      <c r="H13" s="84"/>
    </row>
    <row r="14" spans="1:8" s="17" customFormat="1" x14ac:dyDescent="0.3">
      <c r="A14" s="16"/>
      <c r="B14" s="13"/>
      <c r="C14" s="13"/>
      <c r="D14" s="74">
        <f>C14-B14</f>
        <v>0</v>
      </c>
      <c r="E14" s="85"/>
      <c r="F14" s="86"/>
      <c r="G14" s="16"/>
    </row>
    <row r="15" spans="1:8" s="11" customFormat="1" x14ac:dyDescent="0.3">
      <c r="B15" s="12"/>
      <c r="C15" s="12"/>
      <c r="D15" s="74">
        <f t="shared" ref="D15:D28" si="0">C15-B15</f>
        <v>0</v>
      </c>
      <c r="E15" s="80"/>
      <c r="F15" s="81"/>
    </row>
    <row r="16" spans="1:8" s="11" customFormat="1" x14ac:dyDescent="0.3">
      <c r="B16" s="12"/>
      <c r="C16" s="12"/>
      <c r="D16" s="74">
        <f t="shared" si="0"/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x14ac:dyDescent="0.3">
      <c r="A29" s="9" t="s">
        <v>0</v>
      </c>
      <c r="B29" s="10">
        <f>SUM(B14:B28)</f>
        <v>0</v>
      </c>
      <c r="C29" s="10">
        <f>SUM(C14:C28)</f>
        <v>0</v>
      </c>
      <c r="D29" s="75">
        <f>SUM(D14:D28)</f>
        <v>0</v>
      </c>
      <c r="E29" s="82"/>
      <c r="F29" s="81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6</v>
      </c>
    </row>
  </sheetData>
  <mergeCells count="18"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E6" sqref="E6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10.6640625" style="59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45</v>
      </c>
    </row>
    <row r="3" spans="2:7" x14ac:dyDescent="0.3">
      <c r="B3" s="60"/>
    </row>
    <row r="4" spans="2:7" x14ac:dyDescent="0.3">
      <c r="B4" s="59" t="s">
        <v>46</v>
      </c>
      <c r="C4" s="65">
        <f>'Accounting Statement'!D13</f>
        <v>23819</v>
      </c>
      <c r="D4" s="59" t="s">
        <v>47</v>
      </c>
      <c r="E4" s="65">
        <f>'Accounting Statement'!D8</f>
        <v>15000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48</v>
      </c>
      <c r="F8" s="60" t="s">
        <v>48</v>
      </c>
      <c r="G8" s="60" t="s">
        <v>48</v>
      </c>
    </row>
    <row r="9" spans="2:7" x14ac:dyDescent="0.3">
      <c r="B9" s="60" t="s">
        <v>49</v>
      </c>
    </row>
    <row r="10" spans="2:7" x14ac:dyDescent="0.3">
      <c r="C10" s="61" t="s">
        <v>50</v>
      </c>
      <c r="E10" s="61"/>
    </row>
    <row r="11" spans="2:7" x14ac:dyDescent="0.3">
      <c r="C11" s="61" t="s">
        <v>51</v>
      </c>
      <c r="E11" s="61"/>
    </row>
    <row r="12" spans="2:7" x14ac:dyDescent="0.3">
      <c r="C12" s="61" t="s">
        <v>52</v>
      </c>
      <c r="E12" s="61"/>
    </row>
    <row r="13" spans="2:7" x14ac:dyDescent="0.3">
      <c r="C13" s="61" t="s">
        <v>53</v>
      </c>
      <c r="E13" s="61"/>
    </row>
    <row r="14" spans="2:7" x14ac:dyDescent="0.3">
      <c r="C14" s="61" t="s">
        <v>54</v>
      </c>
      <c r="E14" s="61"/>
    </row>
    <row r="15" spans="2:7" x14ac:dyDescent="0.3">
      <c r="C15" s="61" t="s">
        <v>55</v>
      </c>
      <c r="E15" s="61"/>
    </row>
    <row r="16" spans="2:7" x14ac:dyDescent="0.3">
      <c r="C16" s="61" t="s">
        <v>56</v>
      </c>
      <c r="E16" s="61"/>
    </row>
    <row r="17" spans="2:7" x14ac:dyDescent="0.3">
      <c r="F17" s="62">
        <f>SUM(E10:E16)</f>
        <v>0</v>
      </c>
    </row>
    <row r="19" spans="2:7" x14ac:dyDescent="0.3">
      <c r="B19" s="60" t="s">
        <v>57</v>
      </c>
      <c r="E19" s="61"/>
    </row>
    <row r="20" spans="2:7" x14ac:dyDescent="0.3">
      <c r="F20" s="62">
        <f>E19</f>
        <v>0</v>
      </c>
    </row>
    <row r="21" spans="2:7" ht="15" thickBot="1" x14ac:dyDescent="0.35">
      <c r="B21" s="60" t="s">
        <v>58</v>
      </c>
      <c r="G21" s="63">
        <f>F17+F20</f>
        <v>0</v>
      </c>
    </row>
    <row r="22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workbookViewId="0">
      <selection activeCell="C4" sqref="C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12</v>
      </c>
    </row>
    <row r="3" spans="1:8" x14ac:dyDescent="0.3">
      <c r="B3" s="8"/>
    </row>
    <row r="4" spans="1:8" x14ac:dyDescent="0.3">
      <c r="B4" t="s">
        <v>2</v>
      </c>
      <c r="C4" s="36">
        <f>'Accounting Statement'!C16</f>
        <v>17649</v>
      </c>
      <c r="D4" t="s">
        <v>61</v>
      </c>
      <c r="E4" s="36">
        <f>'Accounting Statement'!D16</f>
        <v>17649</v>
      </c>
    </row>
    <row r="6" spans="1:8" x14ac:dyDescent="0.3">
      <c r="D6" t="s">
        <v>5</v>
      </c>
      <c r="E6" s="1">
        <f>E4-C4</f>
        <v>0</v>
      </c>
    </row>
    <row r="7" spans="1:8" x14ac:dyDescent="0.3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7</v>
      </c>
    </row>
    <row r="10" spans="1:8" ht="15" x14ac:dyDescent="0.35">
      <c r="B10" s="19" t="s">
        <v>13</v>
      </c>
    </row>
    <row r="11" spans="1:8" ht="15" x14ac:dyDescent="0.35">
      <c r="B11" s="18" t="s">
        <v>65</v>
      </c>
    </row>
    <row r="12" spans="1:8" s="3" customFormat="1" ht="26.25" customHeight="1" x14ac:dyDescent="0.3">
      <c r="B12" s="4" t="s">
        <v>4</v>
      </c>
      <c r="C12" s="4" t="s">
        <v>62</v>
      </c>
      <c r="D12" s="5" t="s">
        <v>5</v>
      </c>
      <c r="E12" s="83" t="s">
        <v>1</v>
      </c>
      <c r="F12" s="84"/>
      <c r="G12" s="72" t="s">
        <v>69</v>
      </c>
      <c r="H12" s="73" t="s">
        <v>70</v>
      </c>
    </row>
    <row r="13" spans="1:8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3">
      <c r="B15" s="12"/>
      <c r="C15" s="12"/>
      <c r="D15" s="13">
        <f t="shared" si="0"/>
        <v>0</v>
      </c>
      <c r="E15" s="80"/>
      <c r="F15" s="81"/>
    </row>
    <row r="16" spans="1:8" s="11" customFormat="1" x14ac:dyDescent="0.3">
      <c r="B16" s="12"/>
      <c r="C16" s="12"/>
      <c r="D16" s="13">
        <f t="shared" si="0"/>
        <v>0</v>
      </c>
      <c r="E16" s="80"/>
      <c r="F16" s="81"/>
    </row>
    <row r="17" spans="1:12" s="11" customFormat="1" x14ac:dyDescent="0.3">
      <c r="B17" s="12"/>
      <c r="C17" s="12"/>
      <c r="D17" s="13">
        <f t="shared" si="0"/>
        <v>0</v>
      </c>
      <c r="E17" s="80"/>
      <c r="F17" s="81"/>
    </row>
    <row r="18" spans="1:12" s="11" customFormat="1" x14ac:dyDescent="0.3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3">
      <c r="B19" s="12"/>
      <c r="C19" s="12"/>
      <c r="D19" s="13">
        <f t="shared" si="0"/>
        <v>0</v>
      </c>
      <c r="E19" s="80"/>
      <c r="F19" s="81"/>
    </row>
    <row r="20" spans="1:12" s="11" customFormat="1" x14ac:dyDescent="0.3">
      <c r="B20" s="12"/>
      <c r="C20" s="12"/>
      <c r="D20" s="13">
        <f t="shared" si="0"/>
        <v>0</v>
      </c>
      <c r="E20" s="80"/>
      <c r="F20" s="81"/>
    </row>
    <row r="21" spans="1:12" s="11" customFormat="1" x14ac:dyDescent="0.3">
      <c r="B21" s="12"/>
      <c r="C21" s="12"/>
      <c r="D21" s="13">
        <f t="shared" si="0"/>
        <v>0</v>
      </c>
      <c r="E21" s="80"/>
      <c r="F21" s="81"/>
    </row>
    <row r="22" spans="1:12" s="11" customFormat="1" x14ac:dyDescent="0.3">
      <c r="B22" s="12"/>
      <c r="C22" s="12"/>
      <c r="D22" s="13">
        <f t="shared" si="0"/>
        <v>0</v>
      </c>
      <c r="E22" s="80"/>
      <c r="F22" s="81"/>
    </row>
    <row r="23" spans="1:12" s="11" customFormat="1" x14ac:dyDescent="0.3">
      <c r="B23" s="12"/>
      <c r="C23" s="12"/>
      <c r="D23" s="13">
        <f t="shared" si="0"/>
        <v>0</v>
      </c>
      <c r="E23" s="80"/>
      <c r="F23" s="81"/>
    </row>
    <row r="24" spans="1:12" s="11" customFormat="1" x14ac:dyDescent="0.3">
      <c r="B24" s="12"/>
      <c r="C24" s="12"/>
      <c r="D24" s="13">
        <f t="shared" si="0"/>
        <v>0</v>
      </c>
      <c r="E24" s="80"/>
      <c r="F24" s="81"/>
    </row>
    <row r="25" spans="1:12" s="11" customFormat="1" x14ac:dyDescent="0.3">
      <c r="B25" s="12"/>
      <c r="C25" s="12"/>
      <c r="D25" s="13">
        <f t="shared" si="0"/>
        <v>0</v>
      </c>
      <c r="E25" s="80"/>
      <c r="F25" s="81"/>
    </row>
    <row r="26" spans="1:12" s="11" customFormat="1" x14ac:dyDescent="0.3">
      <c r="B26" s="12"/>
      <c r="C26" s="12"/>
      <c r="D26" s="13">
        <f t="shared" si="0"/>
        <v>0</v>
      </c>
      <c r="E26" s="80"/>
      <c r="F26" s="81"/>
    </row>
    <row r="27" spans="1:12" s="11" customFormat="1" x14ac:dyDescent="0.3">
      <c r="B27" s="12"/>
      <c r="C27" s="12"/>
      <c r="D27" s="13">
        <f t="shared" si="0"/>
        <v>0</v>
      </c>
      <c r="E27" s="80"/>
      <c r="F27" s="81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81"/>
      <c r="G28" s="7"/>
    </row>
    <row r="29" spans="1:12" x14ac:dyDescent="0.3">
      <c r="H29" s="2"/>
    </row>
    <row r="30" spans="1:12" x14ac:dyDescent="0.3">
      <c r="A30" s="14" t="s">
        <v>6</v>
      </c>
      <c r="F30" s="7"/>
    </row>
    <row r="32" spans="1:12" ht="15" x14ac:dyDescent="0.35">
      <c r="B32" s="18" t="s">
        <v>66</v>
      </c>
    </row>
    <row r="33" spans="1:8" x14ac:dyDescent="0.3">
      <c r="B33" t="s">
        <v>71</v>
      </c>
    </row>
    <row r="34" spans="1:8" x14ac:dyDescent="0.3">
      <c r="B34" t="s">
        <v>2</v>
      </c>
      <c r="C34" s="36">
        <f>'Accounting Statement'!C45</f>
        <v>0</v>
      </c>
      <c r="D34" t="s">
        <v>61</v>
      </c>
      <c r="E34" s="36">
        <f>'Accounting Statement'!D45</f>
        <v>0</v>
      </c>
    </row>
    <row r="36" spans="1:8" ht="41.4" x14ac:dyDescent="0.3">
      <c r="A36" s="3"/>
      <c r="B36" s="4" t="s">
        <v>4</v>
      </c>
      <c r="C36" s="4" t="s">
        <v>62</v>
      </c>
      <c r="D36" s="5" t="s">
        <v>5</v>
      </c>
      <c r="E36" s="83" t="s">
        <v>1</v>
      </c>
      <c r="F36" s="84"/>
      <c r="G36" s="72" t="s">
        <v>69</v>
      </c>
      <c r="H36" s="73" t="s">
        <v>70</v>
      </c>
    </row>
    <row r="37" spans="1:8" x14ac:dyDescent="0.3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2"/>
      <c r="F40" s="81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E16" sqref="E16:F1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2</v>
      </c>
      <c r="C4" s="36">
        <f>'Accounting Statement'!C17</f>
        <v>0</v>
      </c>
      <c r="D4" t="s">
        <v>61</v>
      </c>
      <c r="E4" s="36">
        <f>'Accounting Statement'!D17</f>
        <v>0</v>
      </c>
    </row>
    <row r="6" spans="1:7" x14ac:dyDescent="0.3">
      <c r="D6" t="s">
        <v>5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7</v>
      </c>
    </row>
    <row r="10" spans="1:7" ht="15" x14ac:dyDescent="0.35">
      <c r="B10" s="18" t="s">
        <v>67</v>
      </c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2"/>
      <c r="F19" s="81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6</v>
      </c>
    </row>
  </sheetData>
  <mergeCells count="9">
    <mergeCell ref="E11:F11"/>
    <mergeCell ref="E12:F12"/>
    <mergeCell ref="E13:F13"/>
    <mergeCell ref="E15:F15"/>
    <mergeCell ref="E16:F16"/>
    <mergeCell ref="E17:F17"/>
    <mergeCell ref="E18:F18"/>
    <mergeCell ref="E19:F19"/>
    <mergeCell ref="E14:F14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Nicola Phillips</cp:lastModifiedBy>
  <cp:lastPrinted>2024-04-23T10:44:58Z</cp:lastPrinted>
  <dcterms:created xsi:type="dcterms:W3CDTF">2023-03-10T09:35:56Z</dcterms:created>
  <dcterms:modified xsi:type="dcterms:W3CDTF">2024-04-23T10:45:20Z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